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リスト" sheetId="2" r:id="rId2"/>
  </sheets>
  <calcPr calcId="152511"/>
</workbook>
</file>

<file path=xl/calcChain.xml><?xml version="1.0" encoding="utf-8"?>
<calcChain xmlns="http://schemas.openxmlformats.org/spreadsheetml/2006/main">
  <c r="G7" i="1" l="1"/>
  <c r="G41" i="1" l="1"/>
  <c r="F39" i="1"/>
  <c r="G39" i="1" s="1"/>
  <c r="F40" i="1"/>
  <c r="G40" i="1" s="1"/>
  <c r="F41" i="1"/>
  <c r="F38" i="1"/>
  <c r="G38" i="1" s="1"/>
  <c r="G42" i="1" l="1"/>
  <c r="B39" i="1"/>
  <c r="D39" i="1" s="1"/>
  <c r="B40" i="1"/>
  <c r="D40" i="1" s="1"/>
  <c r="B41" i="1"/>
  <c r="D41" i="1" s="1"/>
  <c r="B38" i="1"/>
  <c r="D38" i="1" s="1"/>
  <c r="D42" i="1" l="1"/>
  <c r="G8" i="1" l="1"/>
  <c r="G20" i="1"/>
  <c r="G19" i="1"/>
  <c r="G18" i="1"/>
  <c r="G17" i="1"/>
  <c r="G15" i="1"/>
  <c r="G14" i="1"/>
  <c r="G13" i="1"/>
  <c r="G12" i="1"/>
  <c r="I12" i="1"/>
  <c r="I13" i="1"/>
  <c r="I14" i="1"/>
  <c r="I11" i="1"/>
  <c r="G11" i="1"/>
  <c r="G10" i="1"/>
  <c r="G6" i="1" l="1"/>
  <c r="I10" i="1"/>
  <c r="I19" i="1"/>
  <c r="I20" i="1"/>
  <c r="I18" i="1"/>
  <c r="I17" i="1"/>
  <c r="I16" i="1"/>
  <c r="I15" i="1"/>
  <c r="I9" i="1"/>
  <c r="I6" i="1"/>
  <c r="I7" i="1"/>
  <c r="I8" i="1"/>
  <c r="I5" i="1"/>
  <c r="G16" i="1"/>
  <c r="G9" i="1"/>
  <c r="G5" i="1"/>
  <c r="H21" i="1" l="1"/>
  <c r="C28" i="1" s="1"/>
  <c r="D28" i="1" s="1"/>
  <c r="G21" i="1"/>
  <c r="C27" i="1" l="1"/>
  <c r="A45" i="1" s="1"/>
  <c r="D27" i="1" l="1"/>
  <c r="C45" i="1" s="1"/>
  <c r="B34" i="1"/>
  <c r="B33" i="1"/>
  <c r="E45" i="1" l="1"/>
  <c r="D33" i="1"/>
  <c r="F33" i="1" s="1"/>
  <c r="D34" i="1"/>
  <c r="F34" i="1" s="1"/>
</calcChain>
</file>

<file path=xl/sharedStrings.xml><?xml version="1.0" encoding="utf-8"?>
<sst xmlns="http://schemas.openxmlformats.org/spreadsheetml/2006/main" count="82" uniqueCount="60">
  <si>
    <t>ビール</t>
    <phoneticPr fontId="2"/>
  </si>
  <si>
    <t>焼酎</t>
    <rPh sb="0" eb="2">
      <t>ショウチュウ</t>
    </rPh>
    <phoneticPr fontId="2"/>
  </si>
  <si>
    <t>ワイン</t>
    <phoneticPr fontId="2"/>
  </si>
  <si>
    <t>日本酒</t>
    <rPh sb="0" eb="3">
      <t>ニホンシュ</t>
    </rPh>
    <phoneticPr fontId="2"/>
  </si>
  <si>
    <t>ウイスキー</t>
    <phoneticPr fontId="2"/>
  </si>
  <si>
    <t>グラス</t>
    <phoneticPr fontId="2"/>
  </si>
  <si>
    <t>350ml缶</t>
    <rPh sb="5" eb="6">
      <t>カン</t>
    </rPh>
    <phoneticPr fontId="2"/>
  </si>
  <si>
    <t>大瓶</t>
    <rPh sb="0" eb="2">
      <t>オオビン</t>
    </rPh>
    <phoneticPr fontId="2"/>
  </si>
  <si>
    <t>ロック</t>
    <phoneticPr fontId="2"/>
  </si>
  <si>
    <t>ボトル</t>
    <phoneticPr fontId="2"/>
  </si>
  <si>
    <t>シングル</t>
    <phoneticPr fontId="2"/>
  </si>
  <si>
    <t>ダブル</t>
    <phoneticPr fontId="2"/>
  </si>
  <si>
    <t>種類</t>
    <rPh sb="0" eb="2">
      <t>シュルイ</t>
    </rPh>
    <phoneticPr fontId="2"/>
  </si>
  <si>
    <t>度数(%)</t>
    <rPh sb="0" eb="2">
      <t>ドスウ</t>
    </rPh>
    <phoneticPr fontId="2"/>
  </si>
  <si>
    <t>量(ml)</t>
    <rPh sb="0" eb="1">
      <t>リョウ</t>
    </rPh>
    <phoneticPr fontId="2"/>
  </si>
  <si>
    <t>飲み方、容器</t>
    <rPh sb="0" eb="1">
      <t>ノ</t>
    </rPh>
    <rPh sb="2" eb="3">
      <t>カタ</t>
    </rPh>
    <rPh sb="4" eb="6">
      <t>ヨウキ</t>
    </rPh>
    <phoneticPr fontId="2"/>
  </si>
  <si>
    <t>数</t>
    <rPh sb="0" eb="1">
      <t>カズ</t>
    </rPh>
    <phoneticPr fontId="2"/>
  </si>
  <si>
    <t>純アルコール量(g)</t>
    <rPh sb="0" eb="1">
      <t>ジュン</t>
    </rPh>
    <rPh sb="6" eb="7">
      <t>リョウ</t>
    </rPh>
    <phoneticPr fontId="2"/>
  </si>
  <si>
    <t>杯</t>
    <rPh sb="0" eb="1">
      <t>ハイ</t>
    </rPh>
    <phoneticPr fontId="2"/>
  </si>
  <si>
    <t>本</t>
    <rPh sb="0" eb="1">
      <t>ホン</t>
    </rPh>
    <phoneticPr fontId="2"/>
  </si>
  <si>
    <t>杯（本）</t>
    <rPh sb="0" eb="1">
      <t>ハイ</t>
    </rPh>
    <rPh sb="2" eb="3">
      <t>ホン</t>
    </rPh>
    <phoneticPr fontId="2"/>
  </si>
  <si>
    <t>1合</t>
    <rPh sb="1" eb="2">
      <t>ゴウ</t>
    </rPh>
    <phoneticPr fontId="2"/>
  </si>
  <si>
    <t>ハイボール(1:4)</t>
    <phoneticPr fontId="2"/>
  </si>
  <si>
    <t>合</t>
    <rPh sb="0" eb="1">
      <t>ゴウ</t>
    </rPh>
    <phoneticPr fontId="2"/>
  </si>
  <si>
    <t>１.一度にどれくらい飲みますか？</t>
    <rPh sb="2" eb="4">
      <t>イチド</t>
    </rPh>
    <rPh sb="10" eb="11">
      <t>ノ</t>
    </rPh>
    <phoneticPr fontId="2"/>
  </si>
  <si>
    <t>2.週に何回飲みますか？</t>
    <rPh sb="2" eb="3">
      <t>シュウ</t>
    </rPh>
    <rPh sb="4" eb="6">
      <t>ナンカイ</t>
    </rPh>
    <rPh sb="6" eb="7">
      <t>ノ</t>
    </rPh>
    <phoneticPr fontId="2"/>
  </si>
  <si>
    <t>回/週</t>
    <rPh sb="0" eb="1">
      <t>カイ</t>
    </rPh>
    <rPh sb="2" eb="3">
      <t>シュウ</t>
    </rPh>
    <phoneticPr fontId="2"/>
  </si>
  <si>
    <t>計</t>
    <rPh sb="0" eb="1">
      <t>ケイ</t>
    </rPh>
    <phoneticPr fontId="2"/>
  </si>
  <si>
    <t>エネルギー量（kcal)</t>
    <rPh sb="5" eb="6">
      <t>リョウ</t>
    </rPh>
    <phoneticPr fontId="2"/>
  </si>
  <si>
    <t>1週間で</t>
    <rPh sb="1" eb="3">
      <t>シュウカン</t>
    </rPh>
    <phoneticPr fontId="2"/>
  </si>
  <si>
    <t>中ジョッキ
中瓶
500ml缶</t>
    <rPh sb="0" eb="1">
      <t>チュウ</t>
    </rPh>
    <rPh sb="6" eb="8">
      <t>チュウビン</t>
    </rPh>
    <rPh sb="14" eb="15">
      <t>カン</t>
    </rPh>
    <phoneticPr fontId="2"/>
  </si>
  <si>
    <t>水・お湯・
炭酸割(1:2)</t>
    <rPh sb="0" eb="1">
      <t>ミズ</t>
    </rPh>
    <rPh sb="3" eb="4">
      <t>ユ</t>
    </rPh>
    <rPh sb="6" eb="8">
      <t>タンサン</t>
    </rPh>
    <rPh sb="8" eb="9">
      <t>ワリ</t>
    </rPh>
    <phoneticPr fontId="2"/>
  </si>
  <si>
    <t>アルコール量(g)</t>
    <rPh sb="5" eb="6">
      <t>リョウ</t>
    </rPh>
    <phoneticPr fontId="2"/>
  </si>
  <si>
    <t>エネルギー量(kcal)</t>
    <rPh sb="5" eb="6">
      <t>リョウ</t>
    </rPh>
    <phoneticPr fontId="2"/>
  </si>
  <si>
    <t>1日当たり</t>
    <rPh sb="1" eb="3">
      <t>ニチア</t>
    </rPh>
    <phoneticPr fontId="2"/>
  </si>
  <si>
    <t>お酒の飲み方チェック表</t>
    <rPh sb="1" eb="2">
      <t>サケ</t>
    </rPh>
    <rPh sb="3" eb="4">
      <t>ノ</t>
    </rPh>
    <rPh sb="5" eb="6">
      <t>カタ</t>
    </rPh>
    <rPh sb="10" eb="11">
      <t>ヒョウ</t>
    </rPh>
    <phoneticPr fontId="2"/>
  </si>
  <si>
    <t>チューハイ350ml</t>
    <phoneticPr fontId="2"/>
  </si>
  <si>
    <t>チューハイ500ml</t>
    <phoneticPr fontId="2"/>
  </si>
  <si>
    <t>本</t>
    <rPh sb="0" eb="1">
      <t>ホン</t>
    </rPh>
    <phoneticPr fontId="2"/>
  </si>
  <si>
    <t>３.どれくらい減らしますか？</t>
    <rPh sb="7" eb="8">
      <t>ヘ</t>
    </rPh>
    <phoneticPr fontId="2"/>
  </si>
  <si>
    <t>①頻度を減らす</t>
    <rPh sb="1" eb="3">
      <t>ヒンド</t>
    </rPh>
    <rPh sb="4" eb="5">
      <t>ヘ</t>
    </rPh>
    <phoneticPr fontId="2"/>
  </si>
  <si>
    <t>週2日増やす</t>
    <rPh sb="0" eb="1">
      <t>シュウ</t>
    </rPh>
    <rPh sb="2" eb="3">
      <t>ニチ</t>
    </rPh>
    <rPh sb="3" eb="4">
      <t>フ</t>
    </rPh>
    <phoneticPr fontId="2"/>
  </si>
  <si>
    <t>週1日増やす</t>
    <rPh sb="0" eb="1">
      <t>シュウ</t>
    </rPh>
    <rPh sb="2" eb="3">
      <t>ニチ</t>
    </rPh>
    <rPh sb="3" eb="4">
      <t>フ</t>
    </rPh>
    <phoneticPr fontId="2"/>
  </si>
  <si>
    <t>休肝日を・・・</t>
    <rPh sb="0" eb="3">
      <t>キュウカンビ</t>
    </rPh>
    <phoneticPr fontId="2"/>
  </si>
  <si>
    <t>アルコール量</t>
    <rPh sb="5" eb="6">
      <t>リョウ</t>
    </rPh>
    <phoneticPr fontId="2"/>
  </si>
  <si>
    <t>g/日</t>
    <rPh sb="2" eb="3">
      <t>ニチ</t>
    </rPh>
    <phoneticPr fontId="2"/>
  </si>
  <si>
    <t>g減</t>
    <rPh sb="1" eb="2">
      <t>ゲン</t>
    </rPh>
    <phoneticPr fontId="2"/>
  </si>
  <si>
    <t>②量を減らす</t>
    <rPh sb="1" eb="2">
      <t>リョウ</t>
    </rPh>
    <rPh sb="3" eb="4">
      <t>ヘ</t>
    </rPh>
    <phoneticPr fontId="2"/>
  </si>
  <si>
    <t>度数</t>
    <rPh sb="0" eb="2">
      <t>ドスウ</t>
    </rPh>
    <phoneticPr fontId="2"/>
  </si>
  <si>
    <t>チューハイ9%</t>
    <phoneticPr fontId="2"/>
  </si>
  <si>
    <t>チューハイ7%</t>
    <phoneticPr fontId="2"/>
  </si>
  <si>
    <t>アルコール量(g)</t>
    <rPh sb="5" eb="6">
      <t>リョウ</t>
    </rPh>
    <phoneticPr fontId="2"/>
  </si>
  <si>
    <t>量(ml）</t>
    <rPh sb="0" eb="1">
      <t>リョウ</t>
    </rPh>
    <phoneticPr fontId="2"/>
  </si>
  <si>
    <t>種類</t>
    <rPh sb="0" eb="2">
      <t>シュルイ</t>
    </rPh>
    <phoneticPr fontId="2"/>
  </si>
  <si>
    <t>計</t>
    <rPh sb="0" eb="1">
      <t>ケイ</t>
    </rPh>
    <phoneticPr fontId="2"/>
  </si>
  <si>
    <t>チューハイ9→7</t>
    <phoneticPr fontId="2"/>
  </si>
  <si>
    <t>9%チューハイ350ml</t>
    <phoneticPr fontId="2"/>
  </si>
  <si>
    <t>9%チューハイ500ml</t>
    <phoneticPr fontId="2"/>
  </si>
  <si>
    <t>エネルギー量（kcal)</t>
    <rPh sb="5" eb="6">
      <t>リョウ</t>
    </rPh>
    <phoneticPr fontId="2"/>
  </si>
  <si>
    <t>黄色のセルに入力してみましょう。</t>
    <rPh sb="0" eb="2">
      <t>キイロ</t>
    </rPh>
    <rPh sb="6" eb="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</si>
</sst>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9" formatCode="0_ ;[Red]\-0\ 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sz val="6"/>
      <color theme="0"/>
      <name val="UD デジタル 教科書体 NK-B"/>
      <family val="1"/>
      <charset val="128"/>
    </font>
    <font>
      <sz val="16"/>
      <color rgb="FF0325EF"/>
      <name val="UD デジタル 教科書体 NK-B"/>
      <family val="1"/>
      <charset val="128"/>
    </font>
    <font>
      <sz val="18"/>
      <color rgb="FF0325EF"/>
      <name val="UD デジタル 教科書体 NK-B"/>
      <family val="1"/>
      <charset val="128"/>
    </font>
    <font>
      <u/>
      <sz val="16"/>
      <color theme="1"/>
      <name val="UD デジタル 教科書体 NK-B"/>
      <family val="1"/>
      <charset val="128"/>
    </font>
    <font>
      <u/>
      <sz val="16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38" fontId="3" fillId="0" borderId="0" xfId="1" applyFont="1" applyAlignment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38" fontId="3" fillId="0" borderId="3" xfId="1" applyFont="1" applyBorder="1" applyAlignment="1">
      <alignment vertical="center" wrapText="1"/>
    </xf>
    <xf numFmtId="38" fontId="3" fillId="0" borderId="4" xfId="1" applyFont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3" fillId="0" borderId="4" xfId="1" applyFont="1" applyBorder="1" applyAlignment="1">
      <alignment vertical="center" wrapText="1"/>
    </xf>
    <xf numFmtId="38" fontId="3" fillId="0" borderId="13" xfId="1" applyFont="1" applyBorder="1" applyAlignment="1">
      <alignment vertical="center"/>
    </xf>
    <xf numFmtId="38" fontId="5" fillId="2" borderId="13" xfId="1" applyFont="1" applyFill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5" fillId="2" borderId="2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3" fillId="0" borderId="28" xfId="1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4" fillId="0" borderId="40" xfId="1" applyFont="1" applyBorder="1" applyAlignment="1">
      <alignment horizontal="center" vertical="center"/>
    </xf>
    <xf numFmtId="38" fontId="6" fillId="0" borderId="41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9" fontId="0" fillId="0" borderId="0" xfId="2" applyFont="1" applyAlignment="1"/>
    <xf numFmtId="177" fontId="0" fillId="0" borderId="0" xfId="0" applyNumberFormat="1"/>
    <xf numFmtId="38" fontId="4" fillId="0" borderId="0" xfId="1" applyFont="1" applyBorder="1" applyAlignment="1">
      <alignment horizontal="left" vertical="center"/>
    </xf>
    <xf numFmtId="9" fontId="5" fillId="0" borderId="1" xfId="2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5" fillId="2" borderId="46" xfId="1" applyFont="1" applyFill="1" applyBorder="1" applyAlignment="1">
      <alignment vertical="center"/>
    </xf>
    <xf numFmtId="9" fontId="5" fillId="0" borderId="46" xfId="2" applyFont="1" applyBorder="1" applyAlignment="1">
      <alignment vertical="center"/>
    </xf>
    <xf numFmtId="38" fontId="9" fillId="0" borderId="3" xfId="1" applyFont="1" applyBorder="1" applyAlignment="1">
      <alignment vertical="center" wrapText="1"/>
    </xf>
    <xf numFmtId="38" fontId="8" fillId="0" borderId="30" xfId="1" applyFont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5" fillId="0" borderId="46" xfId="1" applyFont="1" applyBorder="1" applyAlignment="1">
      <alignment horizontal="right" vertical="center"/>
    </xf>
    <xf numFmtId="38" fontId="8" fillId="0" borderId="45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4" fillId="0" borderId="36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8" fillId="0" borderId="31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3" fillId="0" borderId="23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11" fillId="0" borderId="43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11" fillId="0" borderId="49" xfId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176" fontId="12" fillId="0" borderId="43" xfId="2" applyNumberFormat="1" applyFont="1" applyBorder="1" applyAlignment="1">
      <alignment vertical="center"/>
    </xf>
    <xf numFmtId="176" fontId="12" fillId="0" borderId="43" xfId="1" applyNumberFormat="1" applyFont="1" applyBorder="1" applyAlignment="1">
      <alignment vertical="center"/>
    </xf>
    <xf numFmtId="38" fontId="13" fillId="0" borderId="43" xfId="1" applyNumberFormat="1" applyFont="1" applyBorder="1" applyAlignment="1">
      <alignment vertical="center"/>
    </xf>
    <xf numFmtId="38" fontId="12" fillId="0" borderId="51" xfId="1" applyFont="1" applyBorder="1" applyAlignment="1">
      <alignment vertical="center"/>
    </xf>
    <xf numFmtId="9" fontId="4" fillId="0" borderId="52" xfId="2" applyFont="1" applyBorder="1" applyAlignment="1">
      <alignment vertical="center"/>
    </xf>
    <xf numFmtId="9" fontId="4" fillId="0" borderId="52" xfId="2" applyNumberFormat="1" applyFont="1" applyBorder="1" applyAlignment="1">
      <alignment vertical="center"/>
    </xf>
    <xf numFmtId="9" fontId="4" fillId="0" borderId="44" xfId="2" applyNumberFormat="1" applyFont="1" applyBorder="1" applyAlignment="1">
      <alignment vertical="center"/>
    </xf>
    <xf numFmtId="38" fontId="13" fillId="0" borderId="51" xfId="1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15" fillId="0" borderId="0" xfId="1" applyFont="1" applyAlignment="1">
      <alignment vertical="center"/>
    </xf>
    <xf numFmtId="38" fontId="8" fillId="0" borderId="43" xfId="1" applyFont="1" applyBorder="1" applyAlignment="1">
      <alignment horizontal="center" vertical="center"/>
    </xf>
    <xf numFmtId="38" fontId="8" fillId="0" borderId="53" xfId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8" fillId="0" borderId="43" xfId="1" applyFont="1" applyBorder="1" applyAlignment="1">
      <alignment vertical="center"/>
    </xf>
    <xf numFmtId="38" fontId="8" fillId="0" borderId="44" xfId="1" applyFont="1" applyBorder="1" applyAlignment="1">
      <alignment vertical="center"/>
    </xf>
    <xf numFmtId="179" fontId="5" fillId="0" borderId="43" xfId="1" applyNumberFormat="1" applyFont="1" applyBorder="1" applyAlignment="1">
      <alignment vertical="center"/>
    </xf>
    <xf numFmtId="38" fontId="5" fillId="2" borderId="1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">
    <dxf>
      <font>
        <color rgb="FF0325EF"/>
      </font>
      <fill>
        <patternFill>
          <bgColor theme="8" tint="0.59996337778862885"/>
        </patternFill>
      </fill>
    </dxf>
    <dxf>
      <font>
        <color rgb="FF0325EF"/>
      </font>
      <fill>
        <patternFill>
          <bgColor theme="8" tint="0.39994506668294322"/>
        </patternFill>
      </fill>
    </dxf>
    <dxf>
      <font>
        <color rgb="FF0325EF"/>
      </font>
      <fill>
        <patternFill>
          <bgColor theme="8" tint="0.39994506668294322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325EF"/>
      <color rgb="FFFF99FF"/>
      <color rgb="FFF4750C"/>
      <color rgb="FFC068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424070</xdr:colOff>
      <xdr:row>23</xdr:row>
      <xdr:rowOff>39757</xdr:rowOff>
    </xdr:from>
    <xdr:to>
      <xdr:col>8</xdr:col>
      <xdr:colOff>596349</xdr:colOff>
      <xdr:row>26</xdr:row>
      <xdr:rowOff>291547</xdr:rowOff>
    </xdr:to>
    <xdr:sp macro="" textlink="">
      <xdr:nvSpPr>
        <xdr:cNvPr id="9" name="角丸四角形吹き出し 8"/>
        <xdr:cNvSpPr/>
      </xdr:nvSpPr>
      <xdr:spPr>
        <a:xfrm>
          <a:off x="4220818" y="5161722"/>
          <a:ext cx="2570922" cy="954155"/>
        </a:xfrm>
        <a:prstGeom prst="wedgeRoundRectCallout">
          <a:avLst>
            <a:gd name="adj1" fmla="val -67627"/>
            <a:gd name="adj2" fmla="val 31419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日当たり</a:t>
          </a:r>
          <a:r>
            <a:rPr kumimoji="1" lang="en-US" altLang="ja-JP" sz="11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20g</a:t>
          </a:r>
          <a:r>
            <a:rPr kumimoji="1" lang="ja-JP" altLang="en-US" sz="11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が適量の目安です。</a:t>
          </a:r>
          <a:endParaRPr kumimoji="1" lang="en-US" altLang="ja-JP" sz="110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日</a:t>
          </a:r>
          <a:r>
            <a:rPr kumimoji="1" lang="en-US" altLang="ja-JP" sz="11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60g</a:t>
          </a:r>
          <a:r>
            <a:rPr kumimoji="1" lang="ja-JP" altLang="en-US" sz="110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を超えていたら要注意！</a:t>
          </a:r>
          <a:endParaRPr kumimoji="1" lang="en-US" altLang="ja-JP" sz="110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この機会に節酒しましょう。</a:t>
          </a:r>
          <a:endParaRPr kumimoji="1" lang="en-US" altLang="ja-JP" sz="110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 editAs="oneCell">
    <xdr:from>
      <xdr:col>1</xdr:col>
      <xdr:colOff>109310</xdr:colOff>
      <xdr:row>0</xdr:row>
      <xdr:rowOff>20595</xdr:rowOff>
    </xdr:from>
    <xdr:to>
      <xdr:col>2</xdr:col>
      <xdr:colOff>176679</xdr:colOff>
      <xdr:row>1</xdr:row>
      <xdr:rowOff>153824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514" b="94143" l="0" r="100000">
                      <a14:foregroundMark x1="51898" y1="57614" x2="45546" y2="86368"/>
                      <a14:foregroundMark x1="29435" y1="30032" x2="10767" y2="80724"/>
                      <a14:foregroundMark x1="27653" y1="60596" x2="20991" y2="77103"/>
                      <a14:foregroundMark x1="16809" y1="28009" x2="12006" y2="44515"/>
                      <a14:foregroundMark x1="24942" y1="30032" x2="13168" y2="46113"/>
                      <a14:foregroundMark x1="16499" y1="30032" x2="20449" y2="35889"/>
                      <a14:foregroundMark x1="19210" y1="43663" x2="22231" y2="46965"/>
                      <a14:foregroundMark x1="11077" y1="31310" x2="17738" y2="36209"/>
                      <a14:foregroundMark x1="84431" y1="36635" x2="81720" y2="65495"/>
                      <a14:foregroundMark x1="79938" y1="37487" x2="75988" y2="62194"/>
                      <a14:foregroundMark x1="80558" y1="51544" x2="79318" y2="64324"/>
                      <a14:foregroundMark x1="47483" y1="58466" x2="48954" y2="63898"/>
                      <a14:foregroundMark x1="25562" y1="59318" x2="21921" y2="65069"/>
                      <a14:foregroundMark x1="22851" y1="58892" x2="20991" y2="66773"/>
                      <a14:foregroundMark x1="50736" y1="70501" x2="51046" y2="74973"/>
                      <a14:foregroundMark x1="24322" y1="38765" x2="18048" y2="49414"/>
                      <a14:foregroundMark x1="85360" y1="46965" x2="83269" y2="663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440" y="20595"/>
          <a:ext cx="685207" cy="499813"/>
        </a:xfrm>
        <a:prstGeom prst="rect">
          <a:avLst/>
        </a:prstGeom>
      </xdr:spPr>
    </xdr:pic>
    <xdr:clientData/>
  </xdr:twoCellAnchor>
  <xdr:twoCellAnchor editAs="oneCell">
    <xdr:from>
      <xdr:col>6</xdr:col>
      <xdr:colOff>308069</xdr:colOff>
      <xdr:row>0</xdr:row>
      <xdr:rowOff>0</xdr:rowOff>
    </xdr:from>
    <xdr:to>
      <xdr:col>6</xdr:col>
      <xdr:colOff>918535</xdr:colOff>
      <xdr:row>1</xdr:row>
      <xdr:rowOff>134816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3823" y="0"/>
          <a:ext cx="610466" cy="498231"/>
        </a:xfrm>
        <a:prstGeom prst="rect">
          <a:avLst/>
        </a:prstGeom>
      </xdr:spPr>
    </xdr:pic>
    <xdr:clientData/>
  </xdr:twoCellAnchor>
  <xdr:twoCellAnchor editAs="oneCell">
    <xdr:from>
      <xdr:col>7</xdr:col>
      <xdr:colOff>480402</xdr:colOff>
      <xdr:row>25</xdr:row>
      <xdr:rowOff>21336</xdr:rowOff>
    </xdr:from>
    <xdr:to>
      <xdr:col>8</xdr:col>
      <xdr:colOff>518514</xdr:colOff>
      <xdr:row>27</xdr:row>
      <xdr:rowOff>271505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062" b="99412" l="2182" r="95902">
                      <a14:foregroundMark x1="16338" y1="60342" x2="39329" y2="76323"/>
                      <a14:foregroundMark x1="5162" y1="69214" x2="38159" y2="82843"/>
                      <a14:foregroundMark x1="50506" y1="19508" x2="48164" y2="30198"/>
                      <a14:foregroundMark x1="68228" y1="21325" x2="58755" y2="30198"/>
                      <a14:foregroundMark x1="24002" y1="58578" x2="37573" y2="64511"/>
                      <a14:foregroundMark x1="51144" y1="48530" x2="83502" y2="53821"/>
                      <a14:foregroundMark x1="77648" y1="43773" x2="86482" y2="47942"/>
                      <a14:foregroundMark x1="67589" y1="59166" x2="82916" y2="73383"/>
                      <a14:foregroundMark x1="4311" y1="67557" x2="16498" y2="63549"/>
                      <a14:foregroundMark x1="3087" y1="67557" x2="8888" y2="70978"/>
                      <a14:foregroundMark x1="7983" y1="70657" x2="15274" y2="76804"/>
                      <a14:foregroundMark x1="14050" y1="75895" x2="9207" y2="83912"/>
                      <a14:foregroundMark x1="9792" y1="84554" x2="23257" y2="83004"/>
                      <a14:foregroundMark x1="22618" y1="82683" x2="26929" y2="96579"/>
                      <a14:foregroundMark x1="27515" y1="96900" x2="31825" y2="82095"/>
                      <a14:foregroundMark x1="32730" y1="82362" x2="44971" y2="84233"/>
                      <a14:foregroundMark x1="43108" y1="83912" x2="40075" y2="74987"/>
                      <a14:foregroundMark x1="39755" y1="75895" x2="50772" y2="69749"/>
                      <a14:foregroundMark x1="51038" y1="69749" x2="39117" y2="66007"/>
                      <a14:foregroundMark x1="38850" y1="66328" x2="44332" y2="54570"/>
                      <a14:foregroundMark x1="44332" y1="55211" x2="34859" y2="59220"/>
                      <a14:foregroundMark x1="34540" y1="60128" x2="30601" y2="49332"/>
                      <a14:foregroundMark x1="31187" y1="51790" x2="27195" y2="58632"/>
                      <a14:foregroundMark x1="25705" y1="60449" x2="16817" y2="496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178" y="5992368"/>
          <a:ext cx="748296" cy="740897"/>
        </a:xfrm>
        <a:prstGeom prst="rect">
          <a:avLst/>
        </a:prstGeom>
      </xdr:spPr>
    </xdr:pic>
    <xdr:clientData/>
  </xdr:twoCellAnchor>
  <xdr:twoCellAnchor>
    <xdr:from>
      <xdr:col>7</xdr:col>
      <xdr:colOff>30480</xdr:colOff>
      <xdr:row>4</xdr:row>
      <xdr:rowOff>60960</xdr:rowOff>
    </xdr:from>
    <xdr:to>
      <xdr:col>7</xdr:col>
      <xdr:colOff>670560</xdr:colOff>
      <xdr:row>5</xdr:row>
      <xdr:rowOff>7620</xdr:rowOff>
    </xdr:to>
    <xdr:sp macro="" textlink="">
      <xdr:nvSpPr>
        <xdr:cNvPr id="11" name="角丸四角形 10"/>
        <xdr:cNvSpPr/>
      </xdr:nvSpPr>
      <xdr:spPr>
        <a:xfrm>
          <a:off x="6233160" y="1082040"/>
          <a:ext cx="640080" cy="21336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100g</a:t>
          </a:r>
          <a:r>
            <a:rPr kumimoji="1" lang="ja-JP" altLang="en-US" sz="6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あたり</a:t>
          </a:r>
        </a:p>
      </xdr:txBody>
    </xdr:sp>
    <xdr:clientData/>
  </xdr:twoCellAnchor>
  <xdr:twoCellAnchor>
    <xdr:from>
      <xdr:col>0</xdr:col>
      <xdr:colOff>1356360</xdr:colOff>
      <xdr:row>35</xdr:row>
      <xdr:rowOff>7620</xdr:rowOff>
    </xdr:from>
    <xdr:to>
      <xdr:col>3</xdr:col>
      <xdr:colOff>472440</xdr:colOff>
      <xdr:row>35</xdr:row>
      <xdr:rowOff>205740</xdr:rowOff>
    </xdr:to>
    <xdr:sp macro="" textlink="">
      <xdr:nvSpPr>
        <xdr:cNvPr id="14" name="角丸四角形 13"/>
        <xdr:cNvSpPr/>
      </xdr:nvSpPr>
      <xdr:spPr>
        <a:xfrm>
          <a:off x="1356360" y="9540240"/>
          <a:ext cx="2468880" cy="19812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チューハイの度数を変える場合は「チューハイ</a:t>
          </a:r>
          <a:r>
            <a:rPr kumimoji="1" lang="en-US" altLang="ja-JP" sz="7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9</a:t>
          </a:r>
          <a:r>
            <a:rPr kumimoji="1" lang="ja-JP" altLang="en-US" sz="7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→</a:t>
          </a:r>
          <a:r>
            <a:rPr kumimoji="1" lang="en-US" altLang="ja-JP" sz="7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7</a:t>
          </a:r>
          <a:r>
            <a:rPr kumimoji="1" lang="ja-JP" altLang="en-US" sz="7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」を選択</a:t>
          </a:r>
        </a:p>
      </xdr:txBody>
    </xdr:sp>
    <xdr:clientData/>
  </xdr:twoCellAnchor>
  <xdr:twoCellAnchor>
    <xdr:from>
      <xdr:col>6</xdr:col>
      <xdr:colOff>274320</xdr:colOff>
      <xdr:row>30</xdr:row>
      <xdr:rowOff>131197</xdr:rowOff>
    </xdr:from>
    <xdr:to>
      <xdr:col>8</xdr:col>
      <xdr:colOff>586740</xdr:colOff>
      <xdr:row>35</xdr:row>
      <xdr:rowOff>178933</xdr:rowOff>
    </xdr:to>
    <xdr:sp macro="" textlink="">
      <xdr:nvSpPr>
        <xdr:cNvPr id="17" name="角丸四角形吹き出し 16"/>
        <xdr:cNvSpPr/>
      </xdr:nvSpPr>
      <xdr:spPr>
        <a:xfrm>
          <a:off x="5280660" y="8383657"/>
          <a:ext cx="2217420" cy="1327896"/>
        </a:xfrm>
        <a:prstGeom prst="wedgeRoundRectCallout">
          <a:avLst>
            <a:gd name="adj1" fmla="val -60652"/>
            <a:gd name="adj2" fmla="val 1334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30%</a:t>
          </a:r>
          <a:r>
            <a:rPr kumimoji="1" lang="ja-JP" altLang="en-US" sz="11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減らすと肝機能の改善が期待できます。</a:t>
          </a:r>
          <a:endParaRPr kumimoji="1" lang="en-US" altLang="ja-JP" sz="110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 editAs="oneCell">
    <xdr:from>
      <xdr:col>7</xdr:col>
      <xdr:colOff>457201</xdr:colOff>
      <xdr:row>33</xdr:row>
      <xdr:rowOff>30481</xdr:rowOff>
    </xdr:from>
    <xdr:to>
      <xdr:col>8</xdr:col>
      <xdr:colOff>472440</xdr:colOff>
      <xdr:row>36</xdr:row>
      <xdr:rowOff>22860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9881" y="9105901"/>
          <a:ext cx="723899" cy="723899"/>
        </a:xfrm>
        <a:prstGeom prst="rect">
          <a:avLst/>
        </a:prstGeom>
      </xdr:spPr>
    </xdr:pic>
    <xdr:clientData/>
  </xdr:twoCellAnchor>
  <xdr:twoCellAnchor>
    <xdr:from>
      <xdr:col>5</xdr:col>
      <xdr:colOff>38964</xdr:colOff>
      <xdr:row>36</xdr:row>
      <xdr:rowOff>68579</xdr:rowOff>
    </xdr:from>
    <xdr:to>
      <xdr:col>8</xdr:col>
      <xdr:colOff>342897</xdr:colOff>
      <xdr:row>44</xdr:row>
      <xdr:rowOff>158629</xdr:rowOff>
    </xdr:to>
    <xdr:sp macro="" textlink="">
      <xdr:nvSpPr>
        <xdr:cNvPr id="7" name="曲折矢印 6"/>
        <xdr:cNvSpPr/>
      </xdr:nvSpPr>
      <xdr:spPr>
        <a:xfrm rot="16200000" flipV="1">
          <a:off x="4813156" y="9619987"/>
          <a:ext cx="2185550" cy="2696613"/>
        </a:xfrm>
        <a:prstGeom prst="bentArrow">
          <a:avLst>
            <a:gd name="adj1" fmla="val 3253"/>
            <a:gd name="adj2" fmla="val 12738"/>
            <a:gd name="adj3" fmla="val 18565"/>
            <a:gd name="adj4" fmla="val 57961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Normal="100" workbookViewId="0">
      <selection activeCell="N39" sqref="N39"/>
    </sheetView>
  </sheetViews>
  <sheetFormatPr defaultRowHeight="14.4" x14ac:dyDescent="0.2"/>
  <cols>
    <col min="1" max="1" width="22.77734375" style="1" customWidth="1"/>
    <col min="2" max="2" width="9" style="1" customWidth="1"/>
    <col min="3" max="3" width="17.109375" style="1" bestFit="1" customWidth="1"/>
    <col min="4" max="4" width="8.21875" style="1" customWidth="1"/>
    <col min="5" max="5" width="8.77734375" style="1" customWidth="1"/>
    <col min="6" max="6" width="7.109375" style="1" customWidth="1"/>
    <col min="7" max="7" width="17.44140625" style="1" bestFit="1" customWidth="1"/>
    <col min="8" max="8" width="10.33203125" style="1" customWidth="1"/>
    <col min="9" max="9" width="10.44140625" style="1" customWidth="1"/>
    <col min="10" max="16384" width="8.88671875" style="1"/>
  </cols>
  <sheetData>
    <row r="1" spans="1:9" ht="28.8" x14ac:dyDescent="0.2">
      <c r="A1" s="79" t="s">
        <v>35</v>
      </c>
      <c r="B1" s="79"/>
      <c r="C1" s="79"/>
      <c r="D1" s="79"/>
      <c r="E1" s="79"/>
      <c r="F1" s="79"/>
      <c r="G1" s="79"/>
      <c r="H1" s="79"/>
      <c r="I1" s="79"/>
    </row>
    <row r="2" spans="1:9" x14ac:dyDescent="0.2">
      <c r="A2" s="80" t="s">
        <v>59</v>
      </c>
      <c r="B2" s="80"/>
      <c r="C2" s="80"/>
      <c r="D2" s="80"/>
      <c r="E2" s="80"/>
      <c r="F2" s="80"/>
      <c r="G2" s="80"/>
      <c r="H2" s="80"/>
      <c r="I2" s="80"/>
    </row>
    <row r="3" spans="1:9" s="25" customFormat="1" ht="21.6" thickBot="1" x14ac:dyDescent="0.25">
      <c r="A3" s="108" t="s">
        <v>24</v>
      </c>
    </row>
    <row r="4" spans="1:9" s="5" customFormat="1" ht="15.6" thickTop="1" thickBot="1" x14ac:dyDescent="0.25">
      <c r="A4" s="2" t="s">
        <v>12</v>
      </c>
      <c r="B4" s="3" t="s">
        <v>13</v>
      </c>
      <c r="C4" s="3" t="s">
        <v>15</v>
      </c>
      <c r="D4" s="3" t="s">
        <v>14</v>
      </c>
      <c r="E4" s="73" t="s">
        <v>16</v>
      </c>
      <c r="F4" s="73"/>
      <c r="G4" s="4" t="s">
        <v>17</v>
      </c>
      <c r="H4" s="83" t="s">
        <v>28</v>
      </c>
      <c r="I4" s="84"/>
    </row>
    <row r="5" spans="1:9" ht="21" customHeight="1" x14ac:dyDescent="0.2">
      <c r="A5" s="70" t="s">
        <v>0</v>
      </c>
      <c r="B5" s="74">
        <v>5</v>
      </c>
      <c r="C5" s="6" t="s">
        <v>5</v>
      </c>
      <c r="D5" s="6">
        <v>200</v>
      </c>
      <c r="E5" s="7"/>
      <c r="F5" s="6" t="s">
        <v>18</v>
      </c>
      <c r="G5" s="26">
        <f>D5*B5/100*0.8*E5</f>
        <v>0</v>
      </c>
      <c r="H5" s="87">
        <v>39</v>
      </c>
      <c r="I5" s="34">
        <f>$H$5*D5*E5/100</f>
        <v>0</v>
      </c>
    </row>
    <row r="6" spans="1:9" ht="21" customHeight="1" x14ac:dyDescent="0.2">
      <c r="A6" s="71"/>
      <c r="B6" s="63"/>
      <c r="C6" s="8" t="s">
        <v>6</v>
      </c>
      <c r="D6" s="8">
        <v>350</v>
      </c>
      <c r="E6" s="9"/>
      <c r="F6" s="8" t="s">
        <v>19</v>
      </c>
      <c r="G6" s="27">
        <f>D6*$B$5/100*0.8*E6</f>
        <v>0</v>
      </c>
      <c r="H6" s="88"/>
      <c r="I6" s="35">
        <f t="shared" ref="I6:I8" si="0">$H$5*D6*E6/100</f>
        <v>0</v>
      </c>
    </row>
    <row r="7" spans="1:9" ht="43.2" x14ac:dyDescent="0.2">
      <c r="A7" s="71"/>
      <c r="B7" s="63"/>
      <c r="C7" s="10" t="s">
        <v>30</v>
      </c>
      <c r="D7" s="8">
        <v>500</v>
      </c>
      <c r="E7" s="9"/>
      <c r="F7" s="8" t="s">
        <v>20</v>
      </c>
      <c r="G7" s="27">
        <f>D7*$B$5/100*0.8*E7</f>
        <v>0</v>
      </c>
      <c r="H7" s="88"/>
      <c r="I7" s="35">
        <f t="shared" si="0"/>
        <v>0</v>
      </c>
    </row>
    <row r="8" spans="1:9" ht="21" customHeight="1" thickBot="1" x14ac:dyDescent="0.25">
      <c r="A8" s="92"/>
      <c r="B8" s="64"/>
      <c r="C8" s="11" t="s">
        <v>7</v>
      </c>
      <c r="D8" s="11">
        <v>633</v>
      </c>
      <c r="E8" s="12"/>
      <c r="F8" s="11" t="s">
        <v>19</v>
      </c>
      <c r="G8" s="28">
        <f>D8*$B$5/100*0.8*E8</f>
        <v>0</v>
      </c>
      <c r="H8" s="89"/>
      <c r="I8" s="36">
        <f t="shared" si="0"/>
        <v>0</v>
      </c>
    </row>
    <row r="9" spans="1:9" ht="21" customHeight="1" x14ac:dyDescent="0.2">
      <c r="A9" s="60" t="s">
        <v>1</v>
      </c>
      <c r="B9" s="74">
        <v>25</v>
      </c>
      <c r="C9" s="6" t="s">
        <v>8</v>
      </c>
      <c r="D9" s="6">
        <v>90</v>
      </c>
      <c r="E9" s="7"/>
      <c r="F9" s="6" t="s">
        <v>18</v>
      </c>
      <c r="G9" s="26">
        <f>D9*$B$9/100*0.8*E9</f>
        <v>0</v>
      </c>
      <c r="H9" s="90">
        <v>144</v>
      </c>
      <c r="I9" s="34">
        <f>$H$9*D9*E9/100</f>
        <v>0</v>
      </c>
    </row>
    <row r="10" spans="1:9" ht="28.8" x14ac:dyDescent="0.2">
      <c r="A10" s="61"/>
      <c r="B10" s="63"/>
      <c r="C10" s="10" t="s">
        <v>31</v>
      </c>
      <c r="D10" s="8">
        <v>50</v>
      </c>
      <c r="E10" s="9"/>
      <c r="F10" s="8" t="s">
        <v>18</v>
      </c>
      <c r="G10" s="27">
        <f>D10*$B$9/100*0.8*E10</f>
        <v>0</v>
      </c>
      <c r="H10" s="65"/>
      <c r="I10" s="35">
        <f>$H$9*D10*E10/100</f>
        <v>0</v>
      </c>
    </row>
    <row r="11" spans="1:9" ht="21" x14ac:dyDescent="0.2">
      <c r="A11" s="61"/>
      <c r="B11" s="63">
        <v>9</v>
      </c>
      <c r="C11" s="52" t="s">
        <v>56</v>
      </c>
      <c r="D11" s="8">
        <v>350</v>
      </c>
      <c r="E11" s="9"/>
      <c r="F11" s="8" t="s">
        <v>38</v>
      </c>
      <c r="G11" s="27">
        <f>D11*$B$11/100*0.8*E11</f>
        <v>0</v>
      </c>
      <c r="H11" s="65">
        <v>51</v>
      </c>
      <c r="I11" s="35">
        <f>$H$11*D11*E11/100</f>
        <v>0</v>
      </c>
    </row>
    <row r="12" spans="1:9" ht="21" x14ac:dyDescent="0.2">
      <c r="A12" s="61"/>
      <c r="B12" s="63"/>
      <c r="C12" s="52" t="s">
        <v>57</v>
      </c>
      <c r="D12" s="8">
        <v>500</v>
      </c>
      <c r="E12" s="9"/>
      <c r="F12" s="8" t="s">
        <v>38</v>
      </c>
      <c r="G12" s="27">
        <f>D12*$B$11/100*0.8*E12</f>
        <v>0</v>
      </c>
      <c r="H12" s="65"/>
      <c r="I12" s="35">
        <f t="shared" ref="I12:I14" si="1">$H$11*D12*E12/100</f>
        <v>0</v>
      </c>
    </row>
    <row r="13" spans="1:9" ht="21" x14ac:dyDescent="0.2">
      <c r="A13" s="61"/>
      <c r="B13" s="63">
        <v>7</v>
      </c>
      <c r="C13" s="10" t="s">
        <v>36</v>
      </c>
      <c r="D13" s="8">
        <v>350</v>
      </c>
      <c r="E13" s="9"/>
      <c r="F13" s="8" t="s">
        <v>19</v>
      </c>
      <c r="G13" s="27">
        <f>D13*$B$13/100*0.8*E13</f>
        <v>0</v>
      </c>
      <c r="H13" s="65"/>
      <c r="I13" s="35">
        <f t="shared" si="1"/>
        <v>0</v>
      </c>
    </row>
    <row r="14" spans="1:9" ht="21.6" thickBot="1" x14ac:dyDescent="0.25">
      <c r="A14" s="62"/>
      <c r="B14" s="64"/>
      <c r="C14" s="13" t="s">
        <v>37</v>
      </c>
      <c r="D14" s="11">
        <v>500</v>
      </c>
      <c r="E14" s="12"/>
      <c r="F14" s="11" t="s">
        <v>19</v>
      </c>
      <c r="G14" s="28">
        <f>D14*$B$13/100*0.8*E14</f>
        <v>0</v>
      </c>
      <c r="H14" s="66"/>
      <c r="I14" s="36">
        <f t="shared" si="1"/>
        <v>0</v>
      </c>
    </row>
    <row r="15" spans="1:9" ht="21" customHeight="1" x14ac:dyDescent="0.2">
      <c r="A15" s="68" t="s">
        <v>2</v>
      </c>
      <c r="B15" s="75">
        <v>12</v>
      </c>
      <c r="C15" s="14" t="s">
        <v>9</v>
      </c>
      <c r="D15" s="14">
        <v>750</v>
      </c>
      <c r="E15" s="15"/>
      <c r="F15" s="14" t="s">
        <v>19</v>
      </c>
      <c r="G15" s="30">
        <f>D15*$B$15/100*0.8*E15</f>
        <v>0</v>
      </c>
      <c r="H15" s="88">
        <v>75</v>
      </c>
      <c r="I15" s="37">
        <f>$H$15*D15*E15/100</f>
        <v>0</v>
      </c>
    </row>
    <row r="16" spans="1:9" ht="21" customHeight="1" thickBot="1" x14ac:dyDescent="0.25">
      <c r="A16" s="69"/>
      <c r="B16" s="76"/>
      <c r="C16" s="16" t="s">
        <v>5</v>
      </c>
      <c r="D16" s="16">
        <v>125</v>
      </c>
      <c r="E16" s="17"/>
      <c r="F16" s="16" t="s">
        <v>18</v>
      </c>
      <c r="G16" s="31">
        <f>D16*$B$15/100*0.8*E16</f>
        <v>0</v>
      </c>
      <c r="H16" s="89"/>
      <c r="I16" s="36">
        <f>$H$15*D16*E16/100</f>
        <v>0</v>
      </c>
    </row>
    <row r="17" spans="1:9" ht="21" customHeight="1" thickBot="1" x14ac:dyDescent="0.25">
      <c r="A17" s="38" t="s">
        <v>3</v>
      </c>
      <c r="B17" s="18">
        <v>15</v>
      </c>
      <c r="C17" s="19" t="s">
        <v>21</v>
      </c>
      <c r="D17" s="19">
        <v>180</v>
      </c>
      <c r="E17" s="20"/>
      <c r="F17" s="19" t="s">
        <v>23</v>
      </c>
      <c r="G17" s="32">
        <f>D17*B17/100*0.8*E17</f>
        <v>0</v>
      </c>
      <c r="H17" s="29">
        <v>107</v>
      </c>
      <c r="I17" s="39">
        <f>H17*D17*E17/100</f>
        <v>0</v>
      </c>
    </row>
    <row r="18" spans="1:9" ht="21" customHeight="1" x14ac:dyDescent="0.2">
      <c r="A18" s="70" t="s">
        <v>4</v>
      </c>
      <c r="B18" s="74">
        <v>43</v>
      </c>
      <c r="C18" s="6" t="s">
        <v>10</v>
      </c>
      <c r="D18" s="6">
        <v>30</v>
      </c>
      <c r="E18" s="7"/>
      <c r="F18" s="6" t="s">
        <v>18</v>
      </c>
      <c r="G18" s="26">
        <f>D18*$B$18/100*0.8*E18</f>
        <v>0</v>
      </c>
      <c r="H18" s="87">
        <v>234</v>
      </c>
      <c r="I18" s="34">
        <f>$H$18*D18*E18/100</f>
        <v>0</v>
      </c>
    </row>
    <row r="19" spans="1:9" ht="21" customHeight="1" x14ac:dyDescent="0.2">
      <c r="A19" s="71"/>
      <c r="B19" s="63"/>
      <c r="C19" s="8" t="s">
        <v>11</v>
      </c>
      <c r="D19" s="8">
        <v>60</v>
      </c>
      <c r="E19" s="9"/>
      <c r="F19" s="8" t="s">
        <v>18</v>
      </c>
      <c r="G19" s="27">
        <f>D19*$B$18/100*0.8*E19</f>
        <v>0</v>
      </c>
      <c r="H19" s="88"/>
      <c r="I19" s="35">
        <f t="shared" ref="I19:I20" si="2">$H$18*D19*E19/100</f>
        <v>0</v>
      </c>
    </row>
    <row r="20" spans="1:9" ht="21" customHeight="1" thickBot="1" x14ac:dyDescent="0.25">
      <c r="A20" s="72"/>
      <c r="B20" s="77"/>
      <c r="C20" s="21" t="s">
        <v>22</v>
      </c>
      <c r="D20" s="21">
        <v>30</v>
      </c>
      <c r="E20" s="22"/>
      <c r="F20" s="21" t="s">
        <v>18</v>
      </c>
      <c r="G20" s="33">
        <f>D20*$B$18/100*0.8*E20</f>
        <v>0</v>
      </c>
      <c r="H20" s="91"/>
      <c r="I20" s="40">
        <f t="shared" si="2"/>
        <v>0</v>
      </c>
    </row>
    <row r="21" spans="1:9" ht="28.8" customHeight="1" thickTop="1" thickBot="1" x14ac:dyDescent="0.25">
      <c r="A21" s="81" t="s">
        <v>27</v>
      </c>
      <c r="B21" s="82"/>
      <c r="C21" s="82"/>
      <c r="D21" s="82"/>
      <c r="E21" s="82"/>
      <c r="F21" s="82"/>
      <c r="G21" s="53">
        <f>SUM(G5:G20)</f>
        <v>0</v>
      </c>
      <c r="H21" s="85">
        <f>SUM(I5:I20)</f>
        <v>0</v>
      </c>
      <c r="I21" s="86"/>
    </row>
    <row r="22" spans="1:9" ht="15" thickTop="1" x14ac:dyDescent="0.2"/>
    <row r="23" spans="1:9" s="25" customFormat="1" ht="21.6" thickBot="1" x14ac:dyDescent="0.25">
      <c r="A23" s="107" t="s">
        <v>25</v>
      </c>
    </row>
    <row r="24" spans="1:9" ht="25.2" customHeight="1" thickBot="1" x14ac:dyDescent="0.25">
      <c r="B24" s="115"/>
      <c r="C24" s="1" t="s">
        <v>26</v>
      </c>
    </row>
    <row r="25" spans="1:9" ht="15" thickBot="1" x14ac:dyDescent="0.25"/>
    <row r="26" spans="1:9" ht="15" thickBot="1" x14ac:dyDescent="0.25">
      <c r="A26" s="57"/>
      <c r="B26" s="57"/>
      <c r="C26" s="24" t="s">
        <v>29</v>
      </c>
      <c r="D26" s="57" t="s">
        <v>34</v>
      </c>
      <c r="E26" s="57"/>
    </row>
    <row r="27" spans="1:9" ht="23.4" customHeight="1" thickBot="1" x14ac:dyDescent="0.25">
      <c r="A27" s="57" t="s">
        <v>32</v>
      </c>
      <c r="B27" s="57"/>
      <c r="C27" s="48">
        <f>G21*B24</f>
        <v>0</v>
      </c>
      <c r="D27" s="78">
        <f>C27/7</f>
        <v>0</v>
      </c>
      <c r="E27" s="78"/>
    </row>
    <row r="28" spans="1:9" ht="23.4" customHeight="1" thickBot="1" x14ac:dyDescent="0.25">
      <c r="A28" s="57" t="s">
        <v>33</v>
      </c>
      <c r="B28" s="57"/>
      <c r="C28" s="54">
        <f>H21*B24</f>
        <v>0</v>
      </c>
      <c r="D28" s="78">
        <f>C28/7</f>
        <v>0</v>
      </c>
      <c r="E28" s="78"/>
    </row>
    <row r="30" spans="1:9" ht="21" x14ac:dyDescent="0.2">
      <c r="A30" s="107" t="s">
        <v>39</v>
      </c>
      <c r="B30" s="25"/>
      <c r="C30" s="25"/>
      <c r="D30" s="25"/>
      <c r="E30" s="25"/>
      <c r="F30" s="25"/>
    </row>
    <row r="31" spans="1:9" ht="21.6" thickBot="1" x14ac:dyDescent="0.25">
      <c r="A31" s="93" t="s">
        <v>40</v>
      </c>
      <c r="B31" s="25"/>
      <c r="C31" s="25"/>
      <c r="D31" s="25"/>
      <c r="E31" s="25"/>
      <c r="F31" s="25"/>
    </row>
    <row r="32" spans="1:9" ht="21.6" thickBot="1" x14ac:dyDescent="0.25">
      <c r="A32" s="41" t="s">
        <v>43</v>
      </c>
      <c r="B32" s="67" t="s">
        <v>44</v>
      </c>
      <c r="C32" s="67"/>
      <c r="D32" s="67"/>
      <c r="E32" s="67"/>
      <c r="F32" s="67"/>
    </row>
    <row r="33" spans="1:7" ht="21.6" thickBot="1" x14ac:dyDescent="0.25">
      <c r="A33" s="41" t="s">
        <v>42</v>
      </c>
      <c r="B33" s="114">
        <f>(C27-G21)/7</f>
        <v>0</v>
      </c>
      <c r="C33" s="42" t="s">
        <v>45</v>
      </c>
      <c r="D33" s="98">
        <f>D27-B33</f>
        <v>0</v>
      </c>
      <c r="E33" s="101" t="s">
        <v>46</v>
      </c>
      <c r="F33" s="102">
        <f>IFERROR(D33/D27,0)</f>
        <v>0</v>
      </c>
    </row>
    <row r="34" spans="1:7" ht="21.6" thickBot="1" x14ac:dyDescent="0.25">
      <c r="A34" s="41" t="s">
        <v>41</v>
      </c>
      <c r="B34" s="114">
        <f>(C27-G21*2)/7</f>
        <v>0</v>
      </c>
      <c r="C34" s="42" t="s">
        <v>45</v>
      </c>
      <c r="D34" s="99">
        <f>D27-B34</f>
        <v>0</v>
      </c>
      <c r="E34" s="101" t="s">
        <v>46</v>
      </c>
      <c r="F34" s="103">
        <f>IFERROR(D34/D27,0)</f>
        <v>0</v>
      </c>
    </row>
    <row r="36" spans="1:7" s="25" customFormat="1" ht="21.6" thickBot="1" x14ac:dyDescent="0.25">
      <c r="A36" s="93" t="s">
        <v>47</v>
      </c>
    </row>
    <row r="37" spans="1:7" s="5" customFormat="1" ht="15" thickBot="1" x14ac:dyDescent="0.25">
      <c r="A37" s="24" t="s">
        <v>53</v>
      </c>
      <c r="B37" s="24" t="s">
        <v>48</v>
      </c>
      <c r="C37" s="24" t="s">
        <v>52</v>
      </c>
      <c r="D37" s="57" t="s">
        <v>51</v>
      </c>
      <c r="E37" s="57"/>
      <c r="F37" s="57" t="s">
        <v>58</v>
      </c>
      <c r="G37" s="57"/>
    </row>
    <row r="38" spans="1:7" s="25" customFormat="1" ht="21.6" thickBot="1" x14ac:dyDescent="0.25">
      <c r="A38" s="23"/>
      <c r="B38" s="46">
        <f>IFERROR(VLOOKUP(A38,リスト!$A$1:$B$8,2,FALSE),0)</f>
        <v>0</v>
      </c>
      <c r="C38" s="23"/>
      <c r="D38" s="59">
        <f>B38*C38*0.8</f>
        <v>0</v>
      </c>
      <c r="E38" s="59"/>
      <c r="F38" s="94">
        <f>IFERROR(VLOOKUP(A38,リスト!$A$1:$C$8,3,FALSE),0)</f>
        <v>0</v>
      </c>
      <c r="G38" s="42">
        <f>F38*C38/100</f>
        <v>0</v>
      </c>
    </row>
    <row r="39" spans="1:7" s="25" customFormat="1" ht="21.6" thickBot="1" x14ac:dyDescent="0.25">
      <c r="A39" s="23"/>
      <c r="B39" s="46">
        <f>IFERROR(VLOOKUP(A39,リスト!$A$1:$B$8,2,FALSE),0)</f>
        <v>0</v>
      </c>
      <c r="C39" s="23"/>
      <c r="D39" s="59">
        <f t="shared" ref="D39:D41" si="3">B39*C39*0.8</f>
        <v>0</v>
      </c>
      <c r="E39" s="59"/>
      <c r="F39" s="94">
        <f>IFERROR(VLOOKUP(A39,リスト!$A$1:$C$8,3,FALSE),0)</f>
        <v>0</v>
      </c>
      <c r="G39" s="42">
        <f t="shared" ref="G39:G41" si="4">F39*C39/100</f>
        <v>0</v>
      </c>
    </row>
    <row r="40" spans="1:7" s="25" customFormat="1" ht="21.6" thickBot="1" x14ac:dyDescent="0.25">
      <c r="A40" s="23"/>
      <c r="B40" s="46">
        <f>IFERROR(VLOOKUP(A40,リスト!$A$1:$B$8,2,FALSE),0)</f>
        <v>0</v>
      </c>
      <c r="C40" s="23"/>
      <c r="D40" s="59">
        <f t="shared" si="3"/>
        <v>0</v>
      </c>
      <c r="E40" s="59"/>
      <c r="F40" s="94">
        <f>IFERROR(VLOOKUP(A40,リスト!$A$1:$C$8,3,FALSE),0)</f>
        <v>0</v>
      </c>
      <c r="G40" s="42">
        <f t="shared" si="4"/>
        <v>0</v>
      </c>
    </row>
    <row r="41" spans="1:7" s="25" customFormat="1" ht="21.6" thickBot="1" x14ac:dyDescent="0.25">
      <c r="A41" s="50"/>
      <c r="B41" s="51">
        <f>IFERROR(VLOOKUP(A41,リスト!$A$1:$B$8,2,FALSE),0)</f>
        <v>0</v>
      </c>
      <c r="C41" s="50"/>
      <c r="D41" s="55">
        <f t="shared" si="3"/>
        <v>0</v>
      </c>
      <c r="E41" s="55"/>
      <c r="F41" s="96">
        <f>IFERROR(VLOOKUP(A41,リスト!$A$1:$C$8,3,FALSE),0)</f>
        <v>0</v>
      </c>
      <c r="G41" s="97">
        <f t="shared" si="4"/>
        <v>0</v>
      </c>
    </row>
    <row r="42" spans="1:7" s="25" customFormat="1" ht="24.6" thickTop="1" thickBot="1" x14ac:dyDescent="0.25">
      <c r="A42" s="58" t="s">
        <v>54</v>
      </c>
      <c r="B42" s="58"/>
      <c r="C42" s="58"/>
      <c r="D42" s="56">
        <f>SUM(D38:D41)</f>
        <v>0</v>
      </c>
      <c r="E42" s="56"/>
      <c r="F42" s="95"/>
      <c r="G42" s="106">
        <f>SUM(G38:G41)</f>
        <v>0</v>
      </c>
    </row>
    <row r="43" spans="1:7" ht="15" thickBot="1" x14ac:dyDescent="0.25"/>
    <row r="44" spans="1:7" s="47" customFormat="1" ht="24" thickBot="1" x14ac:dyDescent="0.25">
      <c r="A44" s="109" t="s">
        <v>44</v>
      </c>
      <c r="B44" s="110"/>
      <c r="C44" s="110"/>
      <c r="D44" s="110"/>
      <c r="E44" s="111"/>
    </row>
    <row r="45" spans="1:7" s="47" customFormat="1" ht="24" thickBot="1" x14ac:dyDescent="0.25">
      <c r="A45" s="112">
        <f>(C27-(D42*B24))/7</f>
        <v>0</v>
      </c>
      <c r="B45" s="113" t="s">
        <v>45</v>
      </c>
      <c r="C45" s="100">
        <f>D27-A45</f>
        <v>0</v>
      </c>
      <c r="D45" s="105" t="s">
        <v>46</v>
      </c>
      <c r="E45" s="104">
        <f>IFERROR(C45/D27,0)</f>
        <v>0</v>
      </c>
    </row>
  </sheetData>
  <protectedRanges>
    <protectedRange sqref="E5:E20 B24" name="範囲1"/>
  </protectedRanges>
  <mergeCells count="37">
    <mergeCell ref="F37:G37"/>
    <mergeCell ref="A44:E44"/>
    <mergeCell ref="A1:I1"/>
    <mergeCell ref="A2:I2"/>
    <mergeCell ref="A26:B26"/>
    <mergeCell ref="A27:B27"/>
    <mergeCell ref="A28:B28"/>
    <mergeCell ref="D26:E26"/>
    <mergeCell ref="D27:E27"/>
    <mergeCell ref="A21:F21"/>
    <mergeCell ref="H4:I4"/>
    <mergeCell ref="H21:I21"/>
    <mergeCell ref="H5:H8"/>
    <mergeCell ref="H9:H10"/>
    <mergeCell ref="H15:H16"/>
    <mergeCell ref="H18:H20"/>
    <mergeCell ref="A5:A8"/>
    <mergeCell ref="E4:F4"/>
    <mergeCell ref="B5:B8"/>
    <mergeCell ref="B9:B10"/>
    <mergeCell ref="B15:B16"/>
    <mergeCell ref="B18:B20"/>
    <mergeCell ref="B11:B12"/>
    <mergeCell ref="A9:A14"/>
    <mergeCell ref="B13:B14"/>
    <mergeCell ref="H11:H14"/>
    <mergeCell ref="B32:F32"/>
    <mergeCell ref="A15:A16"/>
    <mergeCell ref="A18:A20"/>
    <mergeCell ref="D28:E28"/>
    <mergeCell ref="D41:E41"/>
    <mergeCell ref="D42:E42"/>
    <mergeCell ref="D37:E37"/>
    <mergeCell ref="A42:C42"/>
    <mergeCell ref="D38:E38"/>
    <mergeCell ref="D39:E39"/>
    <mergeCell ref="D40:E40"/>
  </mergeCells>
  <phoneticPr fontId="2"/>
  <conditionalFormatting sqref="D27:E27">
    <cfRule type="cellIs" dxfId="9" priority="10" operator="greaterThan">
      <formula>60</formula>
    </cfRule>
    <cfRule type="cellIs" dxfId="8" priority="9" operator="greaterThan">
      <formula>59</formula>
    </cfRule>
    <cfRule type="cellIs" dxfId="7" priority="8" operator="greaterThan">
      <formula>60</formula>
    </cfRule>
    <cfRule type="cellIs" dxfId="6" priority="7" operator="greaterThan">
      <formula>59</formula>
    </cfRule>
    <cfRule type="cellIs" dxfId="5" priority="6" operator="greaterThan">
      <formula>70</formula>
    </cfRule>
    <cfRule type="cellIs" dxfId="4" priority="5" operator="greaterThan">
      <formula>59</formula>
    </cfRule>
    <cfRule type="cellIs" dxfId="3" priority="4" operator="greaterThan">
      <formula>59</formula>
    </cfRule>
  </conditionalFormatting>
  <conditionalFormatting sqref="F33:F34">
    <cfRule type="cellIs" dxfId="2" priority="3" operator="greaterThan">
      <formula>0.29</formula>
    </cfRule>
  </conditionalFormatting>
  <conditionalFormatting sqref="E45">
    <cfRule type="cellIs" dxfId="1" priority="2" operator="greaterThan">
      <formula>0.29</formula>
    </cfRule>
  </conditionalFormatting>
  <conditionalFormatting sqref="F33:F34 E45">
    <cfRule type="cellIs" dxfId="0" priority="1" operator="greaterThan">
      <formula>0.29</formula>
    </cfRule>
  </conditionalFormatting>
  <pageMargins left="0.7" right="0.7" top="0.75" bottom="0.75" header="0.3" footer="0.3"/>
  <pageSetup paperSize="9" scale="80" orientation="portrait" r:id="rId1"/>
  <ignoredErrors>
    <ignoredError sqref="D42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リスト!$A$1:$A$8</xm:f>
          </x14:formula1>
          <xm:sqref>A38:A41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4" sqref="B4"/>
    </sheetView>
  </sheetViews>
  <sheetFormatPr defaultRowHeight="13.2" x14ac:dyDescent="0.2"/>
  <cols>
    <col min="1" max="1" width="17.5546875" bestFit="1" customWidth="1"/>
    <col min="2" max="2" width="8.88671875" style="44"/>
  </cols>
  <sheetData>
    <row r="1" spans="1:3" ht="13.2" customHeight="1" x14ac:dyDescent="0.2">
      <c r="A1" s="45" t="s">
        <v>0</v>
      </c>
      <c r="B1" s="43">
        <v>0.05</v>
      </c>
      <c r="C1">
        <v>39</v>
      </c>
    </row>
    <row r="2" spans="1:3" ht="13.2" customHeight="1" x14ac:dyDescent="0.2">
      <c r="A2" s="45" t="s">
        <v>1</v>
      </c>
      <c r="B2" s="43">
        <v>0.25</v>
      </c>
      <c r="C2">
        <v>144</v>
      </c>
    </row>
    <row r="3" spans="1:3" ht="13.8" customHeight="1" x14ac:dyDescent="0.2">
      <c r="A3" s="45" t="s">
        <v>49</v>
      </c>
      <c r="B3" s="43">
        <v>0.09</v>
      </c>
      <c r="C3">
        <v>51</v>
      </c>
    </row>
    <row r="4" spans="1:3" ht="13.2" customHeight="1" x14ac:dyDescent="0.2">
      <c r="A4" s="45" t="s">
        <v>50</v>
      </c>
      <c r="B4" s="43">
        <v>7.0000000000000007E-2</v>
      </c>
      <c r="C4">
        <v>51</v>
      </c>
    </row>
    <row r="5" spans="1:3" ht="13.2" customHeight="1" x14ac:dyDescent="0.2">
      <c r="A5" s="45" t="s">
        <v>2</v>
      </c>
      <c r="B5" s="43">
        <v>0.12</v>
      </c>
      <c r="C5">
        <v>75</v>
      </c>
    </row>
    <row r="6" spans="1:3" ht="13.2" customHeight="1" x14ac:dyDescent="0.2">
      <c r="A6" s="45" t="s">
        <v>3</v>
      </c>
      <c r="B6" s="43">
        <v>0.15</v>
      </c>
      <c r="C6">
        <v>107</v>
      </c>
    </row>
    <row r="7" spans="1:3" ht="13.2" customHeight="1" x14ac:dyDescent="0.2">
      <c r="A7" s="45" t="s">
        <v>4</v>
      </c>
      <c r="B7" s="43">
        <v>0.43</v>
      </c>
      <c r="C7">
        <v>234</v>
      </c>
    </row>
    <row r="8" spans="1:3" ht="13.2" customHeight="1" x14ac:dyDescent="0.2">
      <c r="A8" s="49" t="s">
        <v>55</v>
      </c>
      <c r="B8" s="43">
        <v>0.02</v>
      </c>
      <c r="C8">
        <v>0</v>
      </c>
    </row>
    <row r="9" spans="1:3" ht="13.8" customHeight="1" x14ac:dyDescent="0.2"/>
    <row r="10" spans="1:3" ht="13.2" customHeight="1" x14ac:dyDescent="0.2"/>
    <row r="11" spans="1:3" ht="13.8" customHeight="1" x14ac:dyDescent="0.2"/>
    <row r="13" spans="1:3" ht="13.2" customHeight="1" x14ac:dyDescent="0.2"/>
    <row r="14" spans="1:3" ht="13.2" customHeight="1" x14ac:dyDescent="0.2"/>
    <row r="15" spans="1:3" ht="13.8" customHeight="1" x14ac:dyDescent="0.2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2023-08-30T07:44:58Z</dcterms:modified>
</cp:coreProperties>
</file>